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<sst xmlns="http://schemas.openxmlformats.org/spreadsheetml/2006/main" count="140" uniqueCount="54">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</sst>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44</v>
      </c>
      <c r="C2" s="44">
        <v>40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TÁMOP-4.1.2.B.2-13/1-2013-0014</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40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teljes</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19" s="23"/>
      <c r="D19" s="22"/>
      <c r="E19" s="14"/>
      <c r="F19" s="43"/>
      <c r="G19" s="43"/>
      <c r="H19" s="42"/>
    </row>
    <row r="20" spans="1:8" s="1" customFormat="1" ht="15.75">
      <c r="A20" s="16">
        <f>$A$18+1</f>
        <v>42279</v>
      </c>
      <c r="B20" s="38" t="str">
        <f>IF(óraszám=40,"teljes","rész")</f>
        <v>teljes</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1" s="18"/>
      <c r="D21" s="22"/>
      <c r="E21" s="14"/>
    </row>
    <row r="22" spans="1:8" s="1" customFormat="1" ht="15.75">
      <c r="A22" s="16">
        <f>$A$18+2</f>
        <v>42280</v>
      </c>
      <c r="B22" s="38" t="str">
        <f>IF(óraszám=40,"teljes","rész")</f>
        <v>teljes</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teljes</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teljes</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7" s="23"/>
      <c r="D27" s="24"/>
    </row>
    <row r="28" spans="1:8" s="1" customFormat="1" ht="15.75">
      <c r="A28" s="16">
        <f>$A$18+5</f>
        <v>42283</v>
      </c>
      <c r="B28" s="38" t="str">
        <f>IF(óraszám=40,"teljes","rész")</f>
        <v>teljes</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9" s="23"/>
      <c r="D29" s="24"/>
    </row>
    <row r="30" spans="1:8" s="15" customFormat="1" ht="15.75">
      <c r="A30" s="16">
        <f>$A$18+6</f>
        <v>42284</v>
      </c>
      <c r="B30" s="38" t="str">
        <f>IF(óraszám=40,"teljes","rész")</f>
        <v>teljes</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1" s="23"/>
      <c r="D31" s="24"/>
    </row>
    <row r="32" spans="1:8" s="15" customFormat="1" ht="15.75">
      <c r="A32" s="16">
        <f>$A$18+7</f>
        <v>42285</v>
      </c>
      <c r="B32" s="38" t="str">
        <f>IF(óraszám=40,"teljes","rész")</f>
        <v>teljes</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3" s="23"/>
      <c r="D33" s="24"/>
    </row>
    <row r="34" spans="1:4" s="1" customFormat="1" ht="15.75">
      <c r="A34" s="16">
        <f>$A$18+8</f>
        <v>42286</v>
      </c>
      <c r="B34" s="38" t="str">
        <f>IF(óraszám=40,"teljes","rész")</f>
        <v>teljes</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5" s="23"/>
      <c r="D35" s="22"/>
    </row>
    <row r="36" spans="1:4" s="1" customFormat="1" ht="15.75">
      <c r="A36" s="16">
        <f>$A$18+9</f>
        <v>42287</v>
      </c>
      <c r="B36" s="38" t="str">
        <f>IF(óraszám=40,"teljes","rész")</f>
        <v>teljes</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teljes</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teljes</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1" s="23"/>
      <c r="D41" s="24"/>
    </row>
    <row r="42" spans="1:4" s="1" customFormat="1" ht="15.75">
      <c r="A42" s="16">
        <f>$A$18+12</f>
        <v>42290</v>
      </c>
      <c r="B42" s="38" t="str">
        <f>IF(óraszám=40,"teljes","rész")</f>
        <v>teljes</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3" s="23"/>
      <c r="D43" s="24"/>
    </row>
    <row r="44" spans="1:4" s="15" customFormat="1" ht="15.75">
      <c r="A44" s="16">
        <f>$A$18+13</f>
        <v>42291</v>
      </c>
      <c r="B44" s="38" t="str">
        <f>IF(óraszám=40,"teljes","rész")</f>
        <v>teljes</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5" s="23"/>
      <c r="D45" s="24"/>
    </row>
    <row r="46" spans="1:4" s="15" customFormat="1" ht="15.75">
      <c r="A46" s="16">
        <f>$A$18+14</f>
        <v>42292</v>
      </c>
      <c r="B46" s="38" t="str">
        <f>IF(óraszám=40,"teljes","rész")</f>
        <v>teljes</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7" s="23"/>
      <c r="D47" s="24"/>
    </row>
    <row r="48" spans="1:4" s="1" customFormat="1" ht="15.75">
      <c r="A48" s="16">
        <f>$A$18+15</f>
        <v>42293</v>
      </c>
      <c r="B48" s="38" t="str">
        <f>IF(óraszám=40,"teljes","rész")</f>
        <v>teljes</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9" s="23"/>
      <c r="D49" s="22"/>
    </row>
    <row r="50" spans="1:4" s="1" customFormat="1" ht="15.75">
      <c r="A50" s="16">
        <f>$A$18+16</f>
        <v>42294</v>
      </c>
      <c r="B50" s="38" t="str">
        <f>IF(óraszám=40,"teljes","rész")</f>
        <v>teljes</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teljes</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teljes</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5" s="23"/>
      <c r="D55" s="24"/>
    </row>
    <row r="56" spans="1:4" s="1" customFormat="1" ht="15.75">
      <c r="A56" s="16">
        <f>$A$18+19</f>
        <v>42297</v>
      </c>
      <c r="B56" s="38" t="str">
        <f>IF(óraszám=40,"teljes","rész")</f>
        <v>teljes</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7" s="23"/>
      <c r="D57" s="24"/>
    </row>
    <row r="58" spans="1:4" s="15" customFormat="1" ht="15.75">
      <c r="A58" s="16">
        <f>$A$18+20</f>
        <v>42298</v>
      </c>
      <c r="B58" s="38" t="str">
        <f>IF(óraszám=40,"teljes","rész")</f>
        <v>teljes</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9" s="23"/>
      <c r="D59" s="24"/>
    </row>
    <row r="60" spans="1:4" s="15" customFormat="1" ht="15.75">
      <c r="A60" s="16">
        <f>$A$18+21</f>
        <v>42299</v>
      </c>
      <c r="B60" s="38" t="str">
        <f>IF(óraszám=40,"teljes","rész")</f>
        <v>teljes</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1" s="23"/>
      <c r="D61" s="24"/>
    </row>
    <row r="62" spans="1:4" s="1" customFormat="1" ht="15.75">
      <c r="A62" s="16">
        <f>$A$18+22</f>
        <v>42300</v>
      </c>
      <c r="B62" s="38" t="str">
        <f>IF(óraszám=40,"teljes","rész")</f>
        <v>teljes</v>
      </c>
      <c r="C62" s="25"/>
      <c r="D62" s="19">
        <f>C63-C62</f>
        <v>0</v>
      </c>
    </row>
    <row r="63" spans="1:4" s="1" customFormat="1" ht="15.75">
      <c r="A63" s="53">
        <f>WEEKDAY(A62,1)</f>
        <v>6</v>
      </c>
      <c r="B63" s="21">
        <v>0</v>
      </c>
      <c r="C63" s="23"/>
      <c r="D63" s="22"/>
    </row>
    <row r="64" spans="1:4" s="1" customFormat="1" ht="15.75">
      <c r="A64" s="16">
        <f>$A$18+23</f>
        <v>42301</v>
      </c>
      <c r="B64" s="38" t="str">
        <f>IF(óraszám=40,"teljes","rész")</f>
        <v>teljes</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teljes</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teljes</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9" s="23"/>
      <c r="D69" s="24"/>
    </row>
    <row r="70" spans="1:4" s="1" customFormat="1" ht="15.75">
      <c r="A70" s="16">
        <f>$A$18+26</f>
        <v>42304</v>
      </c>
      <c r="B70" s="38" t="str">
        <f>IF(óraszám=40,"teljes","rész")</f>
        <v>teljes</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1" s="23"/>
      <c r="D71" s="24"/>
    </row>
    <row r="72" spans="1:4" s="15" customFormat="1" ht="15.75">
      <c r="A72" s="16">
        <f>$A$18+27</f>
        <v>42305</v>
      </c>
      <c r="B72" s="38" t="str">
        <f>IF(óraszám=40,"teljes","rész")</f>
        <v>teljes</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3" s="23"/>
      <c r="D73" s="24"/>
    </row>
    <row r="74" spans="1:4" s="1" customFormat="1" ht="15.75">
      <c r="A74" s="16">
        <f>IF($A$18+28&lt;=EOMONTH($A$18,0),$A$18+28,"")</f>
        <v>42306</v>
      </c>
      <c r="B74" s="17" t="str">
        <f>IF(A74&lt;&gt;"",IF(óraszám=40,"teljes","rész"),"")</f>
        <v>teljes</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5" s="23"/>
      <c r="D75" s="24"/>
    </row>
    <row r="76" spans="1:4" s="1" customFormat="1" ht="15.75">
      <c r="A76" s="16">
        <f>IF($A$18+29&lt;=EOMONTH($A$18,0),$A$18+29,"")</f>
        <v>42307</v>
      </c>
      <c r="B76" s="17" t="str">
        <f>IF(A76&lt;&gt;"",IF(óraszám=40,"teljes","rész"),"")</f>
        <v>teljes</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7" s="25"/>
      <c r="D77" s="19"/>
    </row>
    <row r="78" spans="1:4" s="1" customFormat="1" ht="15.75">
      <c r="A78" s="16">
        <f>IF($A$18+30&lt;=EOMONTH($A$18,0),$A$18+30,"")</f>
        <v>42308</v>
      </c>
      <c r="B78" s="17" t="str">
        <f>IF(A78&lt;&gt;"",IF(óraszám=40,"teljes","rész"),"")</f>
        <v>teljes</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6.9999999999999973</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6.9999999999999973</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2015-10-30T11:39:40Z</dcterms:modified>
</cp:coreProperties>
</file>