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72"/>
  <c r="C2"/>
  <c r="C8"/>
  <c r="C14"/>
  <c r="C55"/>
  <c r="C49"/>
  <c r="C48"/>
  <c r="C30"/>
  <c r="C61"/>
  <c r="C50"/>
  <c r="C52"/>
  <c r="C37"/>
  <c r="C13"/>
  <c r="C15"/>
  <c r="C36"/>
  <c r="C28"/>
  <c r="C67"/>
  <c r="C7"/>
  <c r="C42"/>
  <c r="C5"/>
  <c r="C4"/>
  <c r="C21"/>
  <c r="C12"/>
  <c r="C19"/>
  <c r="C45"/>
  <c r="C34"/>
  <c r="C43"/>
  <c r="C60"/>
  <c r="C10"/>
  <c r="C24"/>
  <c r="C46"/>
  <c r="C18"/>
  <c r="C44"/>
  <c r="C56"/>
  <c r="C63"/>
  <c r="C59"/>
  <c r="C20"/>
  <c r="C26"/>
  <c r="C1"/>
  <c r="C6"/>
  <c r="C66"/>
  <c r="C69"/>
  <c r="C9"/>
  <c r="C11"/>
  <c r="C58"/>
  <c r="C54"/>
  <c r="C39"/>
  <c r="C35"/>
  <c r="C40"/>
  <c r="C70"/>
  <c r="C27"/>
  <c r="C32"/>
  <c r="C73"/>
  <c r="C17"/>
  <c r="C41"/>
  <c r="C64"/>
  <c r="C16"/>
  <c r="C31"/>
  <c r="C29"/>
  <c r="C3"/>
  <c r="C23"/>
  <c r="C68"/>
  <c r="C47"/>
  <c r="C22"/>
  <c r="C25"/>
  <c r="C33"/>
  <c r="C38"/>
  <c r="C62"/>
  <c r="C53"/>
  <c r="C51"/>
  <c r="C65"/>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<sst xmlns="http://schemas.openxmlformats.org/spreadsheetml/2006/main" count="140" uniqueCount="54">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</sst>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51</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D9" sqref="D9"/>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TÁMOP-4.2.2.D-15/1/KONV-2015-0009</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40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teljes</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19" s="23"/>
      <c r="D19" s="22"/>
      <c r="E19" s="14"/>
      <c r="F19" s="43"/>
      <c r="G19" s="43"/>
      <c r="H19" s="42"/>
    </row>
    <row r="20" spans="1:8" s="1" customFormat="1" ht="15.75">
      <c r="A20" s="16">
        <f>$A$18+1</f>
        <v>42279</v>
      </c>
      <c r="B20" s="38" t="str">
        <f>IF(óraszám=40,"teljes","rész")</f>
        <v>teljes</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42280</v>
      </c>
      <c r="B22" s="38" t="str">
        <f>IF(óraszám=40,"teljes","rész")</f>
        <v>teljes</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teljes</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teljes</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c r="A28" s="16">
        <f>$A$18+5</f>
        <v>42283</v>
      </c>
      <c r="B28" s="38" t="str">
        <f>IF(óraszám=40,"teljes","rész")</f>
        <v>teljes</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c r="A30" s="16">
        <f>$A$18+6</f>
        <v>42284</v>
      </c>
      <c r="B30" s="38" t="str">
        <f>IF(óraszám=40,"teljes","rész")</f>
        <v>teljes</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c r="A32" s="16">
        <f>$A$18+7</f>
        <v>42285</v>
      </c>
      <c r="B32" s="38" t="str">
        <f>IF(óraszám=40,"teljes","rész")</f>
        <v>teljes</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3" s="23"/>
      <c r="D33" s="24"/>
    </row>
    <row r="34" spans="1:4" s="1" customFormat="1" ht="15.75">
      <c r="A34" s="16">
        <f>$A$18+8</f>
        <v>42286</v>
      </c>
      <c r="B34" s="38" t="str">
        <f>IF(óraszám=40,"teljes","rész")</f>
        <v>teljes</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42287</v>
      </c>
      <c r="B36" s="38" t="str">
        <f>IF(óraszám=40,"teljes","rész")</f>
        <v>teljes</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teljes</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teljes</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c r="A42" s="16">
        <f>$A$18+12</f>
        <v>42290</v>
      </c>
      <c r="B42" s="38" t="str">
        <f>IF(óraszám=40,"teljes","rész")</f>
        <v>teljes</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c r="A44" s="16">
        <f>$A$18+13</f>
        <v>42291</v>
      </c>
      <c r="B44" s="38" t="str">
        <f>IF(óraszám=40,"teljes","rész")</f>
        <v>teljes</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c r="A46" s="16">
        <f>$A$18+14</f>
        <v>42292</v>
      </c>
      <c r="B46" s="38" t="str">
        <f>IF(óraszám=40,"teljes","rész")</f>
        <v>teljes</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c r="A48" s="16">
        <f>$A$18+15</f>
        <v>42293</v>
      </c>
      <c r="B48" s="38" t="str">
        <f>IF(óraszám=40,"teljes","rész")</f>
        <v>teljes</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42294</v>
      </c>
      <c r="B50" s="38" t="str">
        <f>IF(óraszám=40,"teljes","rész")</f>
        <v>teljes</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teljes</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teljes</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c r="A56" s="16">
        <f>$A$18+19</f>
        <v>42297</v>
      </c>
      <c r="B56" s="38" t="str">
        <f>IF(óraszám=40,"teljes","rész")</f>
        <v>teljes</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c r="A58" s="16">
        <f>$A$18+20</f>
        <v>42298</v>
      </c>
      <c r="B58" s="38" t="str">
        <f>IF(óraszám=40,"teljes","rész")</f>
        <v>teljes</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9" s="23"/>
      <c r="D59" s="24"/>
    </row>
    <row r="60" spans="1:4" s="15" customFormat="1" ht="15.75">
      <c r="A60" s="16">
        <f>$A$18+21</f>
        <v>42299</v>
      </c>
      <c r="B60" s="38" t="str">
        <f>IF(óraszám=40,"teljes","rész")</f>
        <v>teljes</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c r="A62" s="16">
        <f>$A$18+22</f>
        <v>42300</v>
      </c>
      <c r="B62" s="38" t="str">
        <f>IF(óraszám=40,"teljes","rész")</f>
        <v>teljes</v>
      </c>
      <c r="C62" s="25"/>
      <c r="D62" s="19">
        <f>C63-C62</f>
        <v>0</v>
      </c>
    </row>
    <row r="63" spans="1:4" s="1" customFormat="1" ht="15.75">
      <c r="A63" s="53">
        <f>WEEKDAY(A62,1)</f>
        <v>6</v>
      </c>
      <c r="B63" s="21">
        <v>0</v>
      </c>
      <c r="C63" s="23"/>
      <c r="D63" s="22"/>
    </row>
    <row r="64" spans="1:4" s="1" customFormat="1" ht="15.75">
      <c r="A64" s="16">
        <f>$A$18+23</f>
        <v>42301</v>
      </c>
      <c r="B64" s="38" t="str">
        <f>IF(óraszám=40,"teljes","rész")</f>
        <v>teljes</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teljes</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teljes</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c r="A70" s="16">
        <f>$A$18+26</f>
        <v>42304</v>
      </c>
      <c r="B70" s="38" t="str">
        <f>IF(óraszám=40,"teljes","rész")</f>
        <v>teljes</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c r="A72" s="16">
        <f>$A$18+27</f>
        <v>42305</v>
      </c>
      <c r="B72" s="38" t="str">
        <f>IF(óraszám=40,"teljes","rész")</f>
        <v>teljes</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c r="A74" s="16">
        <f>IF($A$18+28&lt;=EOMONTH($A$18,0),$A$18+28,"")</f>
        <v>42306</v>
      </c>
      <c r="B74" s="17" t="str">
        <f>IF(A74&lt;&gt;"",IF(óraszám=40,"teljes","rész"),"")</f>
        <v>teljes</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c r="A76" s="16">
        <f>IF($A$18+29&lt;=EOMONTH($A$18,0),$A$18+29,"")</f>
        <v>42307</v>
      </c>
      <c r="B76" s="17" t="str">
        <f>IF(A76&lt;&gt;"",IF(óraszám=40,"teljes","rész"),"")</f>
        <v>teljes</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f>IF($A$18+30&lt;=EOMONTH($A$18,0),$A$18+30,"")</f>
        <v>42308</v>
      </c>
      <c r="B78" s="17" t="str">
        <f>IF(A78&lt;&gt;"",IF(óraszám=40,"teljes","rész"),"")</f>
        <v>teljes</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6.9999999999999973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6.9999999999999973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2015-10-06T08:47:25Z</dcterms:modified>
</cp:coreProperties>
</file>